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675" windowWidth="28755" windowHeight="7740" activeTab="0"/>
  </bookViews>
  <sheets>
    <sheet name="e-STUDIO2505_vs_other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  <author>UFS</author>
  </authors>
  <commentList>
    <comment ref="E41" authorId="0">
      <text>
        <r>
          <rPr>
            <sz val="9"/>
            <rFont val="Tahoma"/>
            <family val="2"/>
          </rPr>
          <t>MK-460</t>
        </r>
        <r>
          <rPr>
            <sz val="9"/>
            <rFont val="Tahoma"/>
            <family val="2"/>
          </rPr>
          <t xml:space="preserve">
</t>
        </r>
      </text>
    </comment>
    <comment ref="E46" authorId="0">
      <text>
        <r>
          <rPr>
            <sz val="9"/>
            <rFont val="Tahoma"/>
            <family val="2"/>
          </rPr>
          <t xml:space="preserve">+Крышка оригинала Type E=2500р, + Плата принтера Printing System (Z) =4600р.
</t>
        </r>
      </text>
    </comment>
    <comment ref="F46" authorId="0">
      <text>
        <r>
          <rPr>
            <sz val="9"/>
            <rFont val="Tahoma"/>
            <family val="2"/>
          </rPr>
          <t xml:space="preserve">+тонер MLT-D707L Black =1700р
</t>
        </r>
      </text>
    </comment>
    <comment ref="D37" authorId="0">
      <text>
        <r>
          <rPr>
            <sz val="9"/>
            <rFont val="Tahoma"/>
            <family val="2"/>
          </rPr>
          <t xml:space="preserve">TK-4105
</t>
        </r>
      </text>
    </comment>
    <comment ref="D46" authorId="0">
      <text>
        <r>
          <rPr>
            <sz val="9"/>
            <rFont val="Tahoma"/>
            <family val="2"/>
          </rPr>
          <t>+Крышка оригинала Type H=2300р</t>
        </r>
      </text>
    </comment>
    <comment ref="E37" authorId="0">
      <text>
        <r>
          <rPr>
            <sz val="9"/>
            <rFont val="Tahoma"/>
            <family val="2"/>
          </rPr>
          <t xml:space="preserve">TK-435
</t>
        </r>
      </text>
    </comment>
    <comment ref="D41" authorId="0">
      <text>
        <r>
          <rPr>
            <sz val="9"/>
            <rFont val="Tahoma"/>
            <family val="2"/>
          </rPr>
          <t>MK-4105</t>
        </r>
        <r>
          <rPr>
            <sz val="9"/>
            <rFont val="Tahoma"/>
            <family val="2"/>
          </rPr>
          <t xml:space="preserve">
</t>
        </r>
      </text>
    </comment>
    <comment ref="C37" authorId="1">
      <text>
        <r>
          <rPr>
            <sz val="9"/>
            <rFont val="Tahoma"/>
            <family val="2"/>
          </rPr>
          <t xml:space="preserve">T-2505E: 12000 при 5% заполнения
</t>
        </r>
      </text>
    </comment>
    <comment ref="F37" authorId="1">
      <text>
        <r>
          <rPr>
            <sz val="9"/>
            <rFont val="Tahoma"/>
            <family val="2"/>
          </rPr>
          <t xml:space="preserve">MLT-D707L
</t>
        </r>
      </text>
    </comment>
    <comment ref="F41" authorId="1">
      <text>
        <r>
          <rPr>
            <sz val="9"/>
            <rFont val="Tahoma"/>
            <family val="2"/>
          </rPr>
          <t xml:space="preserve">Imaging unit MLT-R707
</t>
        </r>
      </text>
    </comment>
    <comment ref="I37" authorId="1">
      <text>
        <r>
          <rPr>
            <sz val="9"/>
            <rFont val="Tahoma"/>
            <family val="2"/>
          </rPr>
          <t>C-EXV 42</t>
        </r>
      </text>
    </comment>
    <comment ref="I41" authorId="1">
      <text>
        <r>
          <rPr>
            <sz val="9"/>
            <rFont val="Tahoma"/>
            <family val="2"/>
          </rPr>
          <t xml:space="preserve">Canon C-EXV 42 Drum Unit  6954B002 
</t>
        </r>
      </text>
    </comment>
    <comment ref="C41" authorId="1">
      <text>
        <r>
          <rPr>
            <sz val="9"/>
            <rFont val="Tahoma"/>
            <family val="2"/>
          </rPr>
          <t xml:space="preserve">OD-2505
</t>
        </r>
      </text>
    </comment>
    <comment ref="C39" authorId="1">
      <text>
        <r>
          <rPr>
            <sz val="9"/>
            <rFont val="Tahoma"/>
            <family val="2"/>
          </rPr>
          <t xml:space="preserve">D-2505
</t>
        </r>
      </text>
    </comment>
    <comment ref="H37" authorId="1">
      <text>
        <r>
          <rPr>
            <sz val="9"/>
            <rFont val="Tahoma"/>
            <family val="2"/>
          </rPr>
          <t xml:space="preserve">Toner Black  MP 2501E
</t>
        </r>
      </text>
    </comment>
    <comment ref="H39" authorId="1">
      <text>
        <r>
          <rPr>
            <sz val="9"/>
            <rFont val="Tahoma"/>
            <family val="2"/>
          </rPr>
          <t xml:space="preserve">DEVELOPER type K D1589640
</t>
        </r>
      </text>
    </comment>
    <comment ref="H41" authorId="1">
      <text>
        <r>
          <rPr>
            <sz val="9"/>
            <rFont val="Tahoma"/>
            <family val="2"/>
          </rPr>
          <t xml:space="preserve">Ricoh B0399510
</t>
        </r>
      </text>
    </comment>
    <comment ref="J37" authorId="1">
      <text>
        <r>
          <rPr>
            <sz val="9"/>
            <rFont val="Tahoma"/>
            <family val="2"/>
          </rPr>
          <t>TN116 Toner</t>
        </r>
      </text>
    </comment>
    <comment ref="J39" authorId="1">
      <text>
        <r>
          <rPr>
            <sz val="9"/>
            <rFont val="Tahoma"/>
            <family val="2"/>
          </rPr>
          <t xml:space="preserve">DV116 Developer
</t>
        </r>
      </text>
    </comment>
    <comment ref="J41" authorId="1">
      <text>
        <r>
          <rPr>
            <sz val="9"/>
            <rFont val="Tahoma"/>
            <family val="2"/>
          </rPr>
          <t xml:space="preserve">DR114 PC Drum
</t>
        </r>
      </text>
    </comment>
    <comment ref="H46" authorId="1">
      <text>
        <r>
          <rPr>
            <sz val="9"/>
            <rFont val="Tahoma"/>
            <family val="2"/>
          </rPr>
          <t xml:space="preserve">+Platen Cover PN2000 +toner +developer
</t>
        </r>
      </text>
    </comment>
    <comment ref="G37" authorId="1">
      <text>
        <r>
          <rPr>
            <sz val="9"/>
            <rFont val="Tahoma"/>
            <family val="2"/>
          </rPr>
          <t xml:space="preserve">MX235GT
</t>
        </r>
      </text>
    </comment>
    <comment ref="G39" authorId="1">
      <text>
        <r>
          <rPr>
            <sz val="9"/>
            <rFont val="Tahoma"/>
            <family val="2"/>
          </rPr>
          <t xml:space="preserve">MX235GV
</t>
        </r>
      </text>
    </comment>
    <comment ref="G41" authorId="1">
      <text>
        <r>
          <rPr>
            <sz val="9"/>
            <rFont val="Tahoma"/>
            <family val="2"/>
          </rPr>
          <t>AR205DM</t>
        </r>
      </text>
    </comment>
    <comment ref="K37" authorId="1">
      <text>
        <r>
          <rPr>
            <sz val="9"/>
            <rFont val="Tahoma"/>
            <family val="2"/>
          </rPr>
          <t>XEROX 006R01573,
ресурс, страниц:
9000 при 5%,
7500 при6% заполнения</t>
        </r>
      </text>
    </comment>
    <comment ref="K41" authorId="1">
      <text>
        <r>
          <rPr>
            <sz val="9"/>
            <rFont val="Tahoma"/>
            <family val="2"/>
          </rPr>
          <t xml:space="preserve">Drum Cartridge Xerox 013R00670,
ресурс, страниц:
80000 при 5%,
67000 при 6% заполнения
</t>
        </r>
      </text>
    </comment>
  </commentList>
</comments>
</file>

<file path=xl/sharedStrings.xml><?xml version="1.0" encoding="utf-8"?>
<sst xmlns="http://schemas.openxmlformats.org/spreadsheetml/2006/main" count="310" uniqueCount="149">
  <si>
    <t>TOSHIBA</t>
  </si>
  <si>
    <t>Производитель</t>
  </si>
  <si>
    <t>Samsung</t>
  </si>
  <si>
    <t>Kyocera Mita</t>
  </si>
  <si>
    <t>Canon</t>
  </si>
  <si>
    <t>KonicaMinolta</t>
  </si>
  <si>
    <t xml:space="preserve">Ricoh </t>
  </si>
  <si>
    <t>Sharp</t>
  </si>
  <si>
    <t xml:space="preserve">Xerox </t>
  </si>
  <si>
    <t>Модель</t>
  </si>
  <si>
    <t>e-STUDIO2505</t>
  </si>
  <si>
    <t>SL-K2200</t>
  </si>
  <si>
    <t>TASKalfa 180</t>
  </si>
  <si>
    <t xml:space="preserve">Тип </t>
  </si>
  <si>
    <t>Цифровое МФУ</t>
  </si>
  <si>
    <t>Копир</t>
  </si>
  <si>
    <t>Да</t>
  </si>
  <si>
    <t>Принтер</t>
  </si>
  <si>
    <t>Нет</t>
  </si>
  <si>
    <t>Сканер</t>
  </si>
  <si>
    <t>Цветной</t>
  </si>
  <si>
    <t xml:space="preserve">Срок гарантии </t>
  </si>
  <si>
    <t>месяцев</t>
  </si>
  <si>
    <t>Вес</t>
  </si>
  <si>
    <t>кг</t>
  </si>
  <si>
    <t>Габариты, (Ш х Г х В)</t>
  </si>
  <si>
    <t>мм</t>
  </si>
  <si>
    <t>390 x 540 x 402</t>
  </si>
  <si>
    <t>560 x 540 x 417</t>
  </si>
  <si>
    <t>568 x 546 x 502</t>
  </si>
  <si>
    <t>Скорость копирования</t>
  </si>
  <si>
    <t>9,1</t>
  </si>
  <si>
    <t>Разрешение</t>
  </si>
  <si>
    <t>dpi</t>
  </si>
  <si>
    <t>600 x 600</t>
  </si>
  <si>
    <t>Время прогрева</t>
  </si>
  <si>
    <t>сек</t>
  </si>
  <si>
    <t>Время выхода первой копии</t>
  </si>
  <si>
    <t>6,5</t>
  </si>
  <si>
    <t>7,2</t>
  </si>
  <si>
    <t>Плотность бумаги для печати, г/м²</t>
  </si>
  <si>
    <t>кассеты</t>
  </si>
  <si>
    <t>64-80</t>
  </si>
  <si>
    <t>71-85</t>
  </si>
  <si>
    <t>64-105</t>
  </si>
  <si>
    <t>64-90</t>
  </si>
  <si>
    <t>60-90</t>
  </si>
  <si>
    <t>56-90</t>
  </si>
  <si>
    <t>байпас</t>
  </si>
  <si>
    <t>52-163</t>
  </si>
  <si>
    <t>71-163</t>
  </si>
  <si>
    <t>45-160</t>
  </si>
  <si>
    <t>64-128</t>
  </si>
  <si>
    <t>64-157</t>
  </si>
  <si>
    <t>52-162</t>
  </si>
  <si>
    <t>56-200</t>
  </si>
  <si>
    <t>60-110</t>
  </si>
  <si>
    <t>Тиражное копирование</t>
  </si>
  <si>
    <t xml:space="preserve"> 1-999</t>
  </si>
  <si>
    <t>1-999</t>
  </si>
  <si>
    <t xml:space="preserve"> 1-99</t>
  </si>
  <si>
    <t>Память копира, МБайт</t>
  </si>
  <si>
    <t>станд.</t>
  </si>
  <si>
    <t>макс</t>
  </si>
  <si>
    <t>Запас бумаги (кассета + боковой лоток)</t>
  </si>
  <si>
    <t>1 x 250 +50</t>
  </si>
  <si>
    <t>1 x 250 + 100</t>
  </si>
  <si>
    <t>1 x 300 +100</t>
  </si>
  <si>
    <t>1 x 250 + 80</t>
  </si>
  <si>
    <t>1 x 250 +100</t>
  </si>
  <si>
    <t xml:space="preserve">      (с доп.кассетами и боковым лотком)</t>
  </si>
  <si>
    <t>Дуплекс</t>
  </si>
  <si>
    <t>Автоподатчик</t>
  </si>
  <si>
    <t>с МФУ: +4000руб.</t>
  </si>
  <si>
    <t>Реверсивный автоподатчик</t>
  </si>
  <si>
    <t>Масштабирование</t>
  </si>
  <si>
    <t>%</t>
  </si>
  <si>
    <t>25 - 400%</t>
  </si>
  <si>
    <t>50 - 200%</t>
  </si>
  <si>
    <t>GDI</t>
  </si>
  <si>
    <t>-</t>
  </si>
  <si>
    <t>дополн.</t>
  </si>
  <si>
    <t xml:space="preserve">Скорость печати </t>
  </si>
  <si>
    <t>стр/мин</t>
  </si>
  <si>
    <t>Скорость сканирования</t>
  </si>
  <si>
    <t>Память принтера, Мбайт</t>
  </si>
  <si>
    <t>Общая</t>
  </si>
  <si>
    <t>32 MB</t>
  </si>
  <si>
    <t>макс.</t>
  </si>
  <si>
    <t>Интерфейс подключения</t>
  </si>
  <si>
    <t>USB2.0</t>
  </si>
  <si>
    <t>USB 2.0</t>
  </si>
  <si>
    <t>10/100-BASE-TX</t>
  </si>
  <si>
    <t>Ресурс стартового тонера</t>
  </si>
  <si>
    <t>А4, страниц</t>
  </si>
  <si>
    <t>нет в комплекте</t>
  </si>
  <si>
    <t>Сред.рознич.цена стандарт.тонера</t>
  </si>
  <si>
    <t>руб.</t>
  </si>
  <si>
    <t xml:space="preserve">Ресурс девелопера </t>
  </si>
  <si>
    <t>не используется</t>
  </si>
  <si>
    <t>Сред.рознич.цена девелопера</t>
  </si>
  <si>
    <t>Ресурс фотобарабана</t>
  </si>
  <si>
    <t>копеек</t>
  </si>
  <si>
    <t>Услуги по доставке и пуско-наладке</t>
  </si>
  <si>
    <t>Средняя рознич.цена готового к работе аппарата в мин.комплектации с услугами</t>
  </si>
  <si>
    <t>есть в базе</t>
  </si>
  <si>
    <t>Доп.(+15700руб.)</t>
  </si>
  <si>
    <t>Доп.(+9750руб.)</t>
  </si>
  <si>
    <t>Доп (+4600р)</t>
  </si>
  <si>
    <t>Средняя рознич.цена готового к работе аппарата в мин.комплектации МФУ без услуг</t>
  </si>
  <si>
    <t>доп-но: 2500руб.</t>
  </si>
  <si>
    <t>Средняя рознич.цена готового к работе аппарата с автоподатчиком и с услугами</t>
  </si>
  <si>
    <t>Сред.рознич.цена фотобарабана (или блока)</t>
  </si>
  <si>
    <t>Средняя рознич.цена базового комплекта ( с или без тонера, крышки и т.п.) и без услуг</t>
  </si>
  <si>
    <t>GDI (+4600руб.)</t>
  </si>
  <si>
    <t>TASKalfa 1800</t>
  </si>
  <si>
    <t>565 x 527 x 485</t>
  </si>
  <si>
    <t>доп-но: 2300руб.</t>
  </si>
  <si>
    <t>Доп.(+9800руб.)</t>
  </si>
  <si>
    <t>Доп.(+4900руб.)</t>
  </si>
  <si>
    <t>WC 5021</t>
  </si>
  <si>
    <t>MP 2001L</t>
  </si>
  <si>
    <t>587 x 568 x 430</t>
  </si>
  <si>
    <t>доп-но: 3500руб.</t>
  </si>
  <si>
    <t>Доп.(+18100руб.)</t>
  </si>
  <si>
    <t>Ресурс стандартного тонера (при 6% заполнения)</t>
  </si>
  <si>
    <t>AR-5618</t>
  </si>
  <si>
    <t>iR-2202</t>
  </si>
  <si>
    <t>622 x 589 x 502</t>
  </si>
  <si>
    <t>bizhub185</t>
  </si>
  <si>
    <t>50-200%</t>
  </si>
  <si>
    <t>606 x 531 x 449</t>
  </si>
  <si>
    <t>591 x 567 x 495</t>
  </si>
  <si>
    <t>PCL6(+3640р.)</t>
  </si>
  <si>
    <t>256 MB(доп.)</t>
  </si>
  <si>
    <t>Доп.(+11500руб.)</t>
  </si>
  <si>
    <t>PCL6(+12700р.)</t>
  </si>
  <si>
    <t>595 х 569 х 496</t>
  </si>
  <si>
    <t>PCL6(+3600р.)</t>
  </si>
  <si>
    <t>Чёрно-белый</t>
  </si>
  <si>
    <t>Себестоимость страницы только по тонеру</t>
  </si>
  <si>
    <t>Себестоимость стр. по основным расходным</t>
  </si>
  <si>
    <t>Крышка (стола экспозиции/сканера)</t>
  </si>
  <si>
    <t>А4, стр./мин</t>
  </si>
  <si>
    <t>А3, стр./мин</t>
  </si>
  <si>
    <t>стр./месяц</t>
  </si>
  <si>
    <t>Максимальный объем копирования/печати</t>
  </si>
  <si>
    <t>Сравнительная таблица лазерных МФУ формата А3</t>
  </si>
  <si>
    <t>Цены по состоянию на 18сентября2014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</si>
</sst>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Calibri"/>
      <family val="2"/>
    </font>
    <font>
      <sz val="10"/>
      <color indexed="10"/>
      <name val="Arial Narrow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7C8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33" borderId="10" xfId="52" applyFont="1" applyFill="1" applyBorder="1" applyAlignment="1">
      <alignment horizontal="left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8" fillId="0" borderId="0" xfId="52" applyAlignment="1">
      <alignment vertical="center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5" fillId="33" borderId="15" xfId="52" applyFont="1" applyFill="1" applyBorder="1" applyAlignment="1">
      <alignment horizontal="left" vertical="center"/>
      <protection/>
    </xf>
    <xf numFmtId="0" fontId="3" fillId="33" borderId="16" xfId="52" applyFont="1" applyFill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left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33" borderId="15" xfId="52" applyFont="1" applyFill="1" applyBorder="1" applyAlignment="1">
      <alignment vertical="center"/>
      <protection/>
    </xf>
    <xf numFmtId="0" fontId="5" fillId="33" borderId="16" xfId="52" applyFont="1" applyFill="1" applyBorder="1" applyAlignment="1">
      <alignment vertical="center"/>
      <protection/>
    </xf>
    <xf numFmtId="3" fontId="5" fillId="0" borderId="18" xfId="52" applyNumberFormat="1" applyFont="1" applyFill="1" applyBorder="1" applyAlignment="1">
      <alignment horizontal="center" vertical="center"/>
      <protection/>
    </xf>
    <xf numFmtId="3" fontId="5" fillId="0" borderId="19" xfId="52" applyNumberFormat="1" applyFont="1" applyFill="1" applyBorder="1" applyAlignment="1">
      <alignment horizontal="center" vertical="center"/>
      <protection/>
    </xf>
    <xf numFmtId="3" fontId="5" fillId="33" borderId="15" xfId="52" applyNumberFormat="1" applyFont="1" applyFill="1" applyBorder="1" applyAlignment="1">
      <alignment vertical="center" wrapText="1"/>
      <protection/>
    </xf>
    <xf numFmtId="3" fontId="38" fillId="0" borderId="0" xfId="52" applyNumberFormat="1" applyAlignment="1">
      <alignment vertical="center"/>
      <protection/>
    </xf>
    <xf numFmtId="0" fontId="5" fillId="33" borderId="21" xfId="52" applyFont="1" applyFill="1" applyBorder="1" applyAlignment="1">
      <alignment vertical="center"/>
      <protection/>
    </xf>
    <xf numFmtId="0" fontId="5" fillId="0" borderId="23" xfId="52" applyFont="1" applyFill="1" applyBorder="1" applyAlignment="1">
      <alignment horizontal="center" vertical="center"/>
      <protection/>
    </xf>
    <xf numFmtId="3" fontId="5" fillId="0" borderId="25" xfId="52" applyNumberFormat="1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5" fillId="33" borderId="27" xfId="52" applyFont="1" applyFill="1" applyBorder="1" applyAlignment="1">
      <alignment vertical="center"/>
      <protection/>
    </xf>
    <xf numFmtId="0" fontId="5" fillId="0" borderId="28" xfId="52" applyFont="1" applyFill="1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/>
      <protection/>
    </xf>
    <xf numFmtId="0" fontId="5" fillId="33" borderId="30" xfId="52" applyFont="1" applyFill="1" applyBorder="1" applyAlignment="1">
      <alignment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2" fillId="0" borderId="32" xfId="52" applyFont="1" applyBorder="1" applyAlignment="1">
      <alignment horizontal="center" vertical="center"/>
      <protection/>
    </xf>
    <xf numFmtId="0" fontId="5" fillId="33" borderId="20" xfId="52" applyFont="1" applyFill="1" applyBorder="1" applyAlignment="1">
      <alignment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24" xfId="52" applyFont="1" applyFill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/>
      <protection/>
    </xf>
    <xf numFmtId="0" fontId="5" fillId="0" borderId="33" xfId="52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33" borderId="15" xfId="52" applyFont="1" applyFill="1" applyBorder="1" applyAlignment="1">
      <alignment vertical="center" wrapText="1"/>
      <protection/>
    </xf>
    <xf numFmtId="0" fontId="2" fillId="0" borderId="34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35" xfId="52" applyFont="1" applyFill="1" applyBorder="1" applyAlignment="1">
      <alignment horizontal="center" vertical="center"/>
      <protection/>
    </xf>
    <xf numFmtId="0" fontId="5" fillId="0" borderId="36" xfId="52" applyFont="1" applyFill="1" applyBorder="1" applyAlignment="1">
      <alignment horizontal="center" vertical="center"/>
      <protection/>
    </xf>
    <xf numFmtId="3" fontId="5" fillId="33" borderId="20" xfId="52" applyNumberFormat="1" applyFont="1" applyFill="1" applyBorder="1" applyAlignment="1">
      <alignment vertical="center"/>
      <protection/>
    </xf>
    <xf numFmtId="3" fontId="5" fillId="0" borderId="23" xfId="52" applyNumberFormat="1" applyFont="1" applyFill="1" applyBorder="1" applyAlignment="1">
      <alignment horizontal="center" vertical="center"/>
      <protection/>
    </xf>
    <xf numFmtId="3" fontId="5" fillId="0" borderId="37" xfId="52" applyNumberFormat="1" applyFont="1" applyFill="1" applyBorder="1" applyAlignment="1">
      <alignment horizontal="center" vertical="center"/>
      <protection/>
    </xf>
    <xf numFmtId="0" fontId="5" fillId="0" borderId="38" xfId="52" applyFont="1" applyBorder="1" applyAlignment="1">
      <alignment horizontal="center" vertical="center"/>
      <protection/>
    </xf>
    <xf numFmtId="0" fontId="5" fillId="0" borderId="39" xfId="52" applyFont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3" fontId="5" fillId="33" borderId="26" xfId="52" applyNumberFormat="1" applyFont="1" applyFill="1" applyBorder="1" applyAlignment="1">
      <alignment horizontal="center" vertical="center"/>
      <protection/>
    </xf>
    <xf numFmtId="3" fontId="5" fillId="34" borderId="26" xfId="52" applyNumberFormat="1" applyFont="1" applyFill="1" applyBorder="1" applyAlignment="1">
      <alignment horizontal="center" vertical="center"/>
      <protection/>
    </xf>
    <xf numFmtId="3" fontId="5" fillId="0" borderId="40" xfId="52" applyNumberFormat="1" applyFont="1" applyFill="1" applyBorder="1" applyAlignment="1">
      <alignment horizontal="center" vertical="center"/>
      <protection/>
    </xf>
    <xf numFmtId="3" fontId="3" fillId="0" borderId="26" xfId="52" applyNumberFormat="1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>
      <alignment horizontal="center" vertical="center" wrapText="1"/>
      <protection/>
    </xf>
    <xf numFmtId="3" fontId="5" fillId="0" borderId="26" xfId="52" applyNumberFormat="1" applyFont="1" applyFill="1" applyBorder="1" applyAlignment="1">
      <alignment horizontal="center" vertical="center"/>
      <protection/>
    </xf>
    <xf numFmtId="0" fontId="44" fillId="0" borderId="0" xfId="52" applyFont="1" applyAlignment="1">
      <alignment vertical="center"/>
      <protection/>
    </xf>
    <xf numFmtId="0" fontId="44" fillId="0" borderId="0" xfId="52" applyFont="1" applyAlignment="1">
      <alignment horizontal="center" vertical="center"/>
      <protection/>
    </xf>
    <xf numFmtId="4" fontId="6" fillId="0" borderId="26" xfId="52" applyNumberFormat="1" applyFont="1" applyFill="1" applyBorder="1" applyAlignment="1">
      <alignment horizontal="center" vertical="center"/>
      <protection/>
    </xf>
    <xf numFmtId="0" fontId="5" fillId="0" borderId="41" xfId="52" applyFont="1" applyFill="1" applyBorder="1" applyAlignment="1">
      <alignment horizontal="center" vertical="center"/>
      <protection/>
    </xf>
    <xf numFmtId="0" fontId="5" fillId="0" borderId="26" xfId="52" applyFont="1" applyBorder="1" applyAlignment="1">
      <alignment horizontal="center" vertical="center"/>
      <protection/>
    </xf>
    <xf numFmtId="0" fontId="5" fillId="0" borderId="32" xfId="52" applyFont="1" applyFill="1" applyBorder="1" applyAlignment="1">
      <alignment horizontal="center" vertical="center"/>
      <protection/>
    </xf>
    <xf numFmtId="3" fontId="5" fillId="0" borderId="31" xfId="52" applyNumberFormat="1" applyFont="1" applyFill="1" applyBorder="1" applyAlignment="1">
      <alignment horizontal="center" vertical="center"/>
      <protection/>
    </xf>
    <xf numFmtId="0" fontId="5" fillId="0" borderId="39" xfId="52" applyFont="1" applyFill="1" applyBorder="1" applyAlignment="1">
      <alignment horizontal="center" vertical="center"/>
      <protection/>
    </xf>
    <xf numFmtId="0" fontId="5" fillId="0" borderId="42" xfId="52" applyFont="1" applyFill="1" applyBorder="1" applyAlignment="1">
      <alignment horizontal="center" vertical="center"/>
      <protection/>
    </xf>
    <xf numFmtId="0" fontId="5" fillId="0" borderId="37" xfId="52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 quotePrefix="1">
      <alignment horizontal="center" vertical="center"/>
      <protection/>
    </xf>
    <xf numFmtId="0" fontId="5" fillId="33" borderId="40" xfId="52" applyFont="1" applyFill="1" applyBorder="1" applyAlignment="1">
      <alignment vertical="center"/>
      <protection/>
    </xf>
    <xf numFmtId="0" fontId="5" fillId="33" borderId="38" xfId="52" applyFont="1" applyFill="1" applyBorder="1" applyAlignment="1">
      <alignment vertical="center"/>
      <protection/>
    </xf>
    <xf numFmtId="0" fontId="5" fillId="33" borderId="40" xfId="52" applyFont="1" applyFill="1" applyBorder="1" applyAlignment="1">
      <alignment vertical="center" wrapText="1"/>
      <protection/>
    </xf>
    <xf numFmtId="0" fontId="5" fillId="33" borderId="43" xfId="52" applyFont="1" applyFill="1" applyBorder="1" applyAlignment="1">
      <alignment vertical="center" wrapText="1"/>
      <protection/>
    </xf>
    <xf numFmtId="0" fontId="5" fillId="33" borderId="44" xfId="52" applyFont="1" applyFill="1" applyBorder="1" applyAlignment="1">
      <alignment vertical="center"/>
      <protection/>
    </xf>
    <xf numFmtId="0" fontId="4" fillId="35" borderId="45" xfId="52" applyFont="1" applyFill="1" applyBorder="1" applyAlignment="1">
      <alignment horizontal="center" vertical="center"/>
      <protection/>
    </xf>
    <xf numFmtId="0" fontId="5" fillId="0" borderId="40" xfId="52" applyFont="1" applyBorder="1" applyAlignment="1">
      <alignment horizontal="center" vertical="center"/>
      <protection/>
    </xf>
    <xf numFmtId="0" fontId="5" fillId="0" borderId="46" xfId="52" applyFont="1" applyBorder="1" applyAlignment="1">
      <alignment horizontal="center" vertical="center"/>
      <protection/>
    </xf>
    <xf numFmtId="0" fontId="5" fillId="0" borderId="47" xfId="52" applyFont="1" applyBorder="1" applyAlignment="1">
      <alignment horizontal="center" vertical="center"/>
      <protection/>
    </xf>
    <xf numFmtId="0" fontId="5" fillId="0" borderId="48" xfId="52" applyFont="1" applyBorder="1" applyAlignment="1">
      <alignment horizontal="center" vertical="center"/>
      <protection/>
    </xf>
    <xf numFmtId="0" fontId="5" fillId="0" borderId="46" xfId="52" applyFont="1" applyFill="1" applyBorder="1" applyAlignment="1">
      <alignment horizontal="center" vertical="center"/>
      <protection/>
    </xf>
    <xf numFmtId="17" fontId="5" fillId="0" borderId="40" xfId="52" applyNumberFormat="1" applyFont="1" applyBorder="1" applyAlignment="1">
      <alignment horizontal="center" vertical="center"/>
      <protection/>
    </xf>
    <xf numFmtId="0" fontId="5" fillId="0" borderId="27" xfId="52" applyFont="1" applyBorder="1" applyAlignment="1">
      <alignment horizontal="center" vertical="center"/>
      <protection/>
    </xf>
    <xf numFmtId="0" fontId="5" fillId="0" borderId="30" xfId="52" applyFont="1" applyBorder="1" applyAlignment="1">
      <alignment horizontal="center" vertical="center"/>
      <protection/>
    </xf>
    <xf numFmtId="3" fontId="5" fillId="0" borderId="46" xfId="52" applyNumberFormat="1" applyFont="1" applyBorder="1" applyAlignment="1">
      <alignment horizontal="center" vertical="center"/>
      <protection/>
    </xf>
    <xf numFmtId="0" fontId="5" fillId="0" borderId="42" xfId="52" applyFont="1" applyBorder="1" applyAlignment="1">
      <alignment horizontal="center" vertical="center"/>
      <protection/>
    </xf>
    <xf numFmtId="0" fontId="5" fillId="0" borderId="47" xfId="52" applyFont="1" applyBorder="1" applyAlignment="1">
      <alignment horizontal="center" vertical="center" wrapText="1"/>
      <protection/>
    </xf>
    <xf numFmtId="0" fontId="5" fillId="0" borderId="46" xfId="52" applyFont="1" applyBorder="1" applyAlignment="1">
      <alignment horizontal="center" vertical="center" wrapText="1"/>
      <protection/>
    </xf>
    <xf numFmtId="3" fontId="5" fillId="0" borderId="40" xfId="52" applyNumberFormat="1" applyFont="1" applyFill="1" applyBorder="1" applyAlignment="1" quotePrefix="1">
      <alignment horizontal="center" vertical="center"/>
      <protection/>
    </xf>
    <xf numFmtId="3" fontId="5" fillId="0" borderId="38" xfId="52" applyNumberFormat="1" applyFont="1" applyFill="1" applyBorder="1" applyAlignment="1">
      <alignment horizontal="center" vertical="center"/>
      <protection/>
    </xf>
    <xf numFmtId="3" fontId="5" fillId="33" borderId="38" xfId="52" applyNumberFormat="1" applyFont="1" applyFill="1" applyBorder="1" applyAlignment="1">
      <alignment horizontal="center" vertical="center"/>
      <protection/>
    </xf>
    <xf numFmtId="4" fontId="6" fillId="0" borderId="40" xfId="52" applyNumberFormat="1" applyFont="1" applyFill="1" applyBorder="1" applyAlignment="1" quotePrefix="1">
      <alignment horizontal="center" vertical="center"/>
      <protection/>
    </xf>
    <xf numFmtId="4" fontId="6" fillId="0" borderId="38" xfId="52" applyNumberFormat="1" applyFont="1" applyFill="1" applyBorder="1" applyAlignment="1">
      <alignment horizontal="center" vertical="center"/>
      <protection/>
    </xf>
    <xf numFmtId="3" fontId="3" fillId="0" borderId="40" xfId="52" applyNumberFormat="1" applyFont="1" applyFill="1" applyBorder="1" applyAlignment="1">
      <alignment horizontal="center" vertical="center"/>
      <protection/>
    </xf>
    <xf numFmtId="3" fontId="3" fillId="0" borderId="38" xfId="52" applyNumberFormat="1" applyFont="1" applyFill="1" applyBorder="1" applyAlignment="1">
      <alignment horizontal="center" vertical="center"/>
      <protection/>
    </xf>
    <xf numFmtId="3" fontId="3" fillId="0" borderId="43" xfId="52" applyNumberFormat="1" applyFont="1" applyFill="1" applyBorder="1" applyAlignment="1">
      <alignment horizontal="center" vertical="center"/>
      <protection/>
    </xf>
    <xf numFmtId="3" fontId="3" fillId="0" borderId="49" xfId="52" applyNumberFormat="1" applyFont="1" applyFill="1" applyBorder="1" applyAlignment="1">
      <alignment horizontal="center" vertical="center"/>
      <protection/>
    </xf>
    <xf numFmtId="3" fontId="5" fillId="0" borderId="44" xfId="52" applyNumberFormat="1" applyFont="1" applyFill="1" applyBorder="1" applyAlignment="1">
      <alignment horizontal="center" vertical="center"/>
      <protection/>
    </xf>
    <xf numFmtId="0" fontId="38" fillId="0" borderId="0" xfId="52" applyFill="1" applyAlignment="1">
      <alignment vertical="center"/>
      <protection/>
    </xf>
    <xf numFmtId="0" fontId="5" fillId="33" borderId="35" xfId="52" applyFont="1" applyFill="1" applyBorder="1" applyAlignment="1">
      <alignment vertical="center"/>
      <protection/>
    </xf>
    <xf numFmtId="0" fontId="5" fillId="33" borderId="36" xfId="52" applyFont="1" applyFill="1" applyBorder="1" applyAlignment="1">
      <alignment vertical="center"/>
      <protection/>
    </xf>
    <xf numFmtId="0" fontId="5" fillId="33" borderId="37" xfId="52" applyFont="1" applyFill="1" applyBorder="1" applyAlignment="1">
      <alignment vertical="center"/>
      <protection/>
    </xf>
    <xf numFmtId="3" fontId="5" fillId="33" borderId="36" xfId="52" applyNumberFormat="1" applyFont="1" applyFill="1" applyBorder="1" applyAlignment="1">
      <alignment vertical="center"/>
      <protection/>
    </xf>
    <xf numFmtId="3" fontId="2" fillId="33" borderId="38" xfId="52" applyNumberFormat="1" applyFont="1" applyFill="1" applyBorder="1" applyAlignment="1">
      <alignment vertical="center" wrapText="1"/>
      <protection/>
    </xf>
    <xf numFmtId="0" fontId="5" fillId="33" borderId="30" xfId="52" applyFont="1" applyFill="1" applyBorder="1" applyAlignment="1">
      <alignment horizontal="left" vertical="center"/>
      <protection/>
    </xf>
    <xf numFmtId="0" fontId="3" fillId="33" borderId="50" xfId="52" applyFont="1" applyFill="1" applyBorder="1" applyAlignment="1">
      <alignment horizontal="left" vertical="center"/>
      <protection/>
    </xf>
    <xf numFmtId="0" fontId="3" fillId="33" borderId="51" xfId="52" applyFont="1" applyFill="1" applyBorder="1" applyAlignment="1">
      <alignment horizontal="center" vertical="center"/>
      <protection/>
    </xf>
    <xf numFmtId="0" fontId="4" fillId="35" borderId="52" xfId="52" applyFont="1" applyFill="1" applyBorder="1" applyAlignment="1">
      <alignment horizontal="center" vertical="center"/>
      <protection/>
    </xf>
    <xf numFmtId="0" fontId="3" fillId="33" borderId="53" xfId="52" applyFont="1" applyFill="1" applyBorder="1" applyAlignment="1">
      <alignment horizontal="center" vertical="center"/>
      <protection/>
    </xf>
    <xf numFmtId="0" fontId="3" fillId="33" borderId="54" xfId="52" applyFont="1" applyFill="1" applyBorder="1" applyAlignment="1">
      <alignment horizontal="center" vertical="center"/>
      <protection/>
    </xf>
    <xf numFmtId="0" fontId="44" fillId="36" borderId="0" xfId="52" applyFont="1" applyFill="1" applyAlignment="1">
      <alignment horizontal="center" vertical="center"/>
      <protection/>
    </xf>
    <xf numFmtId="0" fontId="45" fillId="0" borderId="0" xfId="52" applyFont="1" applyAlignment="1">
      <alignment vertical="center"/>
      <protection/>
    </xf>
    <xf numFmtId="0" fontId="5" fillId="33" borderId="27" xfId="52" applyFont="1" applyFill="1" applyBorder="1" applyAlignment="1">
      <alignment vertical="center" wrapText="1"/>
      <protection/>
    </xf>
    <xf numFmtId="0" fontId="5" fillId="33" borderId="30" xfId="52" applyFont="1" applyFill="1" applyBorder="1" applyAlignment="1">
      <alignment vertical="center" wrapText="1"/>
      <protection/>
    </xf>
    <xf numFmtId="3" fontId="46" fillId="0" borderId="4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7" sqref="C47"/>
    </sheetView>
  </sheetViews>
  <sheetFormatPr defaultColWidth="9.140625" defaultRowHeight="12.75"/>
  <cols>
    <col min="1" max="1" width="37.28125" style="5" customWidth="1"/>
    <col min="2" max="2" width="10.28125" style="5" customWidth="1"/>
    <col min="3" max="3" width="15.57421875" style="5" customWidth="1"/>
    <col min="4" max="10" width="14.7109375" style="5" customWidth="1"/>
    <col min="11" max="11" width="18.00390625" style="5" customWidth="1"/>
    <col min="12" max="16384" width="9.140625" style="5" customWidth="1"/>
  </cols>
  <sheetData>
    <row r="1" ht="16.5" thickBot="1">
      <c r="A1" s="115" t="s">
        <v>147</v>
      </c>
    </row>
    <row r="2" spans="1:11" ht="15">
      <c r="A2" s="1" t="s">
        <v>1</v>
      </c>
      <c r="B2" s="2"/>
      <c r="C2" s="79" t="s">
        <v>0</v>
      </c>
      <c r="D2" s="3" t="s">
        <v>3</v>
      </c>
      <c r="E2" s="3" t="s">
        <v>3</v>
      </c>
      <c r="F2" s="3" t="s">
        <v>2</v>
      </c>
      <c r="G2" s="3" t="s">
        <v>7</v>
      </c>
      <c r="H2" s="3" t="s">
        <v>6</v>
      </c>
      <c r="I2" s="3" t="s">
        <v>4</v>
      </c>
      <c r="J2" s="3" t="s">
        <v>5</v>
      </c>
      <c r="K2" s="4" t="s">
        <v>8</v>
      </c>
    </row>
    <row r="3" spans="1:11" ht="15.75" thickBot="1">
      <c r="A3" s="109" t="s">
        <v>9</v>
      </c>
      <c r="B3" s="110"/>
      <c r="C3" s="111" t="s">
        <v>10</v>
      </c>
      <c r="D3" s="112" t="s">
        <v>115</v>
      </c>
      <c r="E3" s="112" t="s">
        <v>12</v>
      </c>
      <c r="F3" s="112" t="s">
        <v>11</v>
      </c>
      <c r="G3" s="112" t="s">
        <v>126</v>
      </c>
      <c r="H3" s="112" t="s">
        <v>121</v>
      </c>
      <c r="I3" s="112" t="s">
        <v>127</v>
      </c>
      <c r="J3" s="112" t="s">
        <v>129</v>
      </c>
      <c r="K3" s="113" t="s">
        <v>120</v>
      </c>
    </row>
    <row r="4" spans="1:11" ht="15">
      <c r="A4" s="108" t="s">
        <v>13</v>
      </c>
      <c r="B4" s="6"/>
      <c r="C4" s="83" t="s">
        <v>14</v>
      </c>
      <c r="D4" s="41" t="s">
        <v>14</v>
      </c>
      <c r="E4" s="41" t="s">
        <v>14</v>
      </c>
      <c r="F4" s="41" t="s">
        <v>14</v>
      </c>
      <c r="G4" s="41" t="s">
        <v>14</v>
      </c>
      <c r="H4" s="41" t="s">
        <v>14</v>
      </c>
      <c r="I4" s="41" t="s">
        <v>14</v>
      </c>
      <c r="J4" s="41" t="s">
        <v>14</v>
      </c>
      <c r="K4" s="89" t="s">
        <v>14</v>
      </c>
    </row>
    <row r="5" spans="1:11" ht="15">
      <c r="A5" s="12" t="s">
        <v>15</v>
      </c>
      <c r="B5" s="13"/>
      <c r="C5" s="81" t="s">
        <v>16</v>
      </c>
      <c r="D5" s="15" t="s">
        <v>16</v>
      </c>
      <c r="E5" s="15" t="s">
        <v>16</v>
      </c>
      <c r="F5" s="15" t="s">
        <v>16</v>
      </c>
      <c r="G5" s="14" t="s">
        <v>16</v>
      </c>
      <c r="H5" s="67" t="s">
        <v>16</v>
      </c>
      <c r="I5" s="67" t="s">
        <v>16</v>
      </c>
      <c r="J5" s="67" t="s">
        <v>16</v>
      </c>
      <c r="K5" s="16" t="s">
        <v>16</v>
      </c>
    </row>
    <row r="6" spans="1:11" ht="15">
      <c r="A6" s="7" t="s">
        <v>17</v>
      </c>
      <c r="B6" s="8"/>
      <c r="C6" s="80" t="s">
        <v>16</v>
      </c>
      <c r="D6" s="10" t="s">
        <v>16</v>
      </c>
      <c r="E6" s="17" t="s">
        <v>108</v>
      </c>
      <c r="F6" s="10" t="s">
        <v>16</v>
      </c>
      <c r="G6" s="9" t="s">
        <v>16</v>
      </c>
      <c r="H6" s="67" t="s">
        <v>16</v>
      </c>
      <c r="I6" s="67" t="s">
        <v>16</v>
      </c>
      <c r="J6" s="67" t="s">
        <v>16</v>
      </c>
      <c r="K6" s="11" t="s">
        <v>16</v>
      </c>
    </row>
    <row r="7" spans="1:11" ht="15">
      <c r="A7" s="12" t="s">
        <v>19</v>
      </c>
      <c r="B7" s="13"/>
      <c r="C7" s="81" t="s">
        <v>20</v>
      </c>
      <c r="D7" s="17" t="s">
        <v>20</v>
      </c>
      <c r="E7" s="25" t="s">
        <v>18</v>
      </c>
      <c r="F7" s="17" t="s">
        <v>20</v>
      </c>
      <c r="G7" s="38" t="s">
        <v>20</v>
      </c>
      <c r="H7" s="38" t="s">
        <v>20</v>
      </c>
      <c r="I7" s="38" t="s">
        <v>20</v>
      </c>
      <c r="J7" s="67" t="s">
        <v>139</v>
      </c>
      <c r="K7" s="16" t="s">
        <v>139</v>
      </c>
    </row>
    <row r="8" spans="1:12" ht="15">
      <c r="A8" s="18" t="s">
        <v>21</v>
      </c>
      <c r="B8" s="75" t="s">
        <v>22</v>
      </c>
      <c r="C8" s="59">
        <v>12</v>
      </c>
      <c r="D8" s="20">
        <v>12</v>
      </c>
      <c r="E8" s="20">
        <v>12</v>
      </c>
      <c r="F8" s="20">
        <v>12</v>
      </c>
      <c r="G8" s="20">
        <v>12</v>
      </c>
      <c r="H8" s="20">
        <v>12</v>
      </c>
      <c r="I8" s="20">
        <v>12</v>
      </c>
      <c r="J8" s="20">
        <v>12</v>
      </c>
      <c r="K8" s="21">
        <v>12</v>
      </c>
      <c r="L8" s="102"/>
    </row>
    <row r="9" spans="1:11" s="23" customFormat="1" ht="15" customHeight="1">
      <c r="A9" s="22" t="s">
        <v>146</v>
      </c>
      <c r="B9" s="107" t="s">
        <v>145</v>
      </c>
      <c r="C9" s="59">
        <v>55000</v>
      </c>
      <c r="D9" s="20">
        <v>20000</v>
      </c>
      <c r="E9" s="20">
        <v>20000</v>
      </c>
      <c r="F9" s="20">
        <v>50000</v>
      </c>
      <c r="G9" s="20">
        <v>15000</v>
      </c>
      <c r="H9" s="20">
        <v>30000</v>
      </c>
      <c r="I9" s="20">
        <v>6000</v>
      </c>
      <c r="J9" s="20">
        <v>12000</v>
      </c>
      <c r="K9" s="21">
        <v>25000</v>
      </c>
    </row>
    <row r="10" spans="1:11" ht="15">
      <c r="A10" s="12" t="s">
        <v>23</v>
      </c>
      <c r="B10" s="105" t="s">
        <v>24</v>
      </c>
      <c r="C10" s="81">
        <v>21.5</v>
      </c>
      <c r="D10" s="25">
        <v>26</v>
      </c>
      <c r="E10" s="15">
        <v>33</v>
      </c>
      <c r="F10" s="25">
        <v>25</v>
      </c>
      <c r="G10" s="14">
        <v>28.6</v>
      </c>
      <c r="H10" s="26">
        <v>37</v>
      </c>
      <c r="I10" s="15">
        <v>29.7</v>
      </c>
      <c r="J10" s="15">
        <v>25.2</v>
      </c>
      <c r="K10" s="16">
        <v>30</v>
      </c>
    </row>
    <row r="11" spans="1:11" ht="15">
      <c r="A11" s="7" t="s">
        <v>25</v>
      </c>
      <c r="B11" s="75" t="s">
        <v>26</v>
      </c>
      <c r="C11" s="80" t="s">
        <v>27</v>
      </c>
      <c r="D11" s="17" t="s">
        <v>116</v>
      </c>
      <c r="E11" s="10" t="s">
        <v>29</v>
      </c>
      <c r="F11" s="17" t="s">
        <v>28</v>
      </c>
      <c r="G11" s="9" t="s">
        <v>132</v>
      </c>
      <c r="H11" s="27" t="s">
        <v>122</v>
      </c>
      <c r="I11" s="10" t="s">
        <v>128</v>
      </c>
      <c r="J11" s="10" t="s">
        <v>131</v>
      </c>
      <c r="K11" s="11" t="s">
        <v>137</v>
      </c>
    </row>
    <row r="12" spans="1:11" ht="15">
      <c r="A12" s="28" t="s">
        <v>30</v>
      </c>
      <c r="B12" s="103" t="s">
        <v>143</v>
      </c>
      <c r="C12" s="82">
        <v>25</v>
      </c>
      <c r="D12" s="39">
        <v>18</v>
      </c>
      <c r="E12" s="39">
        <v>18</v>
      </c>
      <c r="F12" s="29">
        <v>20</v>
      </c>
      <c r="G12" s="39">
        <v>18</v>
      </c>
      <c r="H12" s="30">
        <v>20</v>
      </c>
      <c r="I12" s="30">
        <v>22</v>
      </c>
      <c r="J12" s="39">
        <v>18</v>
      </c>
      <c r="K12" s="70">
        <v>20</v>
      </c>
    </row>
    <row r="13" spans="1:11" ht="15">
      <c r="A13" s="31"/>
      <c r="B13" s="104" t="s">
        <v>144</v>
      </c>
      <c r="C13" s="83">
        <v>14</v>
      </c>
      <c r="D13" s="32">
        <v>8</v>
      </c>
      <c r="E13" s="32">
        <v>8</v>
      </c>
      <c r="F13" s="32">
        <v>10</v>
      </c>
      <c r="G13" s="32">
        <v>11</v>
      </c>
      <c r="H13" s="33">
        <v>11</v>
      </c>
      <c r="I13" s="33">
        <v>11</v>
      </c>
      <c r="J13" s="32" t="s">
        <v>31</v>
      </c>
      <c r="K13" s="71">
        <v>10</v>
      </c>
    </row>
    <row r="14" spans="1:12" ht="15">
      <c r="A14" s="34" t="s">
        <v>32</v>
      </c>
      <c r="B14" s="105" t="s">
        <v>33</v>
      </c>
      <c r="C14" s="84" t="s">
        <v>34</v>
      </c>
      <c r="D14" s="25" t="s">
        <v>34</v>
      </c>
      <c r="E14" s="25" t="s">
        <v>34</v>
      </c>
      <c r="F14" s="25" t="s">
        <v>34</v>
      </c>
      <c r="G14" s="35" t="s">
        <v>34</v>
      </c>
      <c r="H14" s="36" t="s">
        <v>34</v>
      </c>
      <c r="I14" s="25" t="s">
        <v>34</v>
      </c>
      <c r="J14" s="25" t="s">
        <v>34</v>
      </c>
      <c r="K14" s="37" t="s">
        <v>34</v>
      </c>
      <c r="L14" s="102"/>
    </row>
    <row r="15" spans="1:11" ht="15">
      <c r="A15" s="18" t="s">
        <v>35</v>
      </c>
      <c r="B15" s="75" t="s">
        <v>36</v>
      </c>
      <c r="C15" s="80">
        <v>20</v>
      </c>
      <c r="D15" s="38">
        <v>17.2</v>
      </c>
      <c r="E15" s="38">
        <v>17.2</v>
      </c>
      <c r="F15" s="17">
        <v>22.2</v>
      </c>
      <c r="G15" s="9">
        <v>25</v>
      </c>
      <c r="H15" s="38">
        <v>10</v>
      </c>
      <c r="I15" s="10">
        <v>13</v>
      </c>
      <c r="J15" s="10">
        <v>29</v>
      </c>
      <c r="K15" s="11">
        <v>30</v>
      </c>
    </row>
    <row r="16" spans="1:11" ht="15">
      <c r="A16" s="34" t="s">
        <v>37</v>
      </c>
      <c r="B16" s="105" t="s">
        <v>36</v>
      </c>
      <c r="C16" s="81">
        <v>7</v>
      </c>
      <c r="D16" s="25">
        <v>5.7</v>
      </c>
      <c r="E16" s="25">
        <v>5.7</v>
      </c>
      <c r="F16" s="25">
        <v>7.4</v>
      </c>
      <c r="G16" s="25" t="s">
        <v>39</v>
      </c>
      <c r="H16" s="25" t="s">
        <v>38</v>
      </c>
      <c r="I16" s="25">
        <v>7.9</v>
      </c>
      <c r="J16" s="25">
        <v>8</v>
      </c>
      <c r="K16" s="37">
        <v>7.5</v>
      </c>
    </row>
    <row r="17" spans="1:11" ht="15">
      <c r="A17" s="116" t="s">
        <v>40</v>
      </c>
      <c r="B17" s="103" t="s">
        <v>41</v>
      </c>
      <c r="C17" s="82" t="s">
        <v>42</v>
      </c>
      <c r="D17" s="39" t="s">
        <v>44</v>
      </c>
      <c r="E17" s="30" t="s">
        <v>44</v>
      </c>
      <c r="F17" s="39" t="s">
        <v>43</v>
      </c>
      <c r="G17" s="30" t="s">
        <v>47</v>
      </c>
      <c r="H17" s="30" t="s">
        <v>46</v>
      </c>
      <c r="I17" s="30" t="s">
        <v>45</v>
      </c>
      <c r="J17" s="30" t="s">
        <v>53</v>
      </c>
      <c r="K17" s="40" t="s">
        <v>46</v>
      </c>
    </row>
    <row r="18" spans="1:11" ht="15">
      <c r="A18" s="117"/>
      <c r="B18" s="104" t="s">
        <v>48</v>
      </c>
      <c r="C18" s="83" t="s">
        <v>49</v>
      </c>
      <c r="D18" s="32" t="s">
        <v>51</v>
      </c>
      <c r="E18" s="41" t="s">
        <v>51</v>
      </c>
      <c r="F18" s="32" t="s">
        <v>50</v>
      </c>
      <c r="G18" s="32" t="s">
        <v>55</v>
      </c>
      <c r="H18" s="41" t="s">
        <v>54</v>
      </c>
      <c r="I18" s="41" t="s">
        <v>52</v>
      </c>
      <c r="J18" s="41" t="s">
        <v>53</v>
      </c>
      <c r="K18" s="42" t="s">
        <v>56</v>
      </c>
    </row>
    <row r="19" spans="1:11" ht="15">
      <c r="A19" s="43" t="s">
        <v>57</v>
      </c>
      <c r="B19" s="19"/>
      <c r="C19" s="85" t="s">
        <v>58</v>
      </c>
      <c r="D19" s="17" t="s">
        <v>59</v>
      </c>
      <c r="E19" s="17" t="s">
        <v>59</v>
      </c>
      <c r="F19" s="17" t="s">
        <v>59</v>
      </c>
      <c r="G19" s="38" t="s">
        <v>59</v>
      </c>
      <c r="H19" s="44" t="s">
        <v>60</v>
      </c>
      <c r="I19" s="38" t="s">
        <v>60</v>
      </c>
      <c r="J19" s="38" t="s">
        <v>60</v>
      </c>
      <c r="K19" s="45" t="s">
        <v>58</v>
      </c>
    </row>
    <row r="20" spans="1:11" ht="15">
      <c r="A20" s="28" t="s">
        <v>61</v>
      </c>
      <c r="B20" s="103" t="s">
        <v>62</v>
      </c>
      <c r="C20" s="86">
        <v>128</v>
      </c>
      <c r="D20" s="39">
        <v>256</v>
      </c>
      <c r="E20" s="29">
        <v>32</v>
      </c>
      <c r="F20" s="39">
        <v>64</v>
      </c>
      <c r="G20" s="39">
        <v>64</v>
      </c>
      <c r="H20" s="39">
        <v>128</v>
      </c>
      <c r="I20" s="39">
        <v>128</v>
      </c>
      <c r="J20" s="29">
        <v>32</v>
      </c>
      <c r="K20" s="46">
        <v>128</v>
      </c>
    </row>
    <row r="21" spans="1:11" ht="15">
      <c r="A21" s="31"/>
      <c r="B21" s="104" t="s">
        <v>63</v>
      </c>
      <c r="C21" s="87">
        <v>128</v>
      </c>
      <c r="D21" s="66">
        <v>256</v>
      </c>
      <c r="E21" s="66">
        <v>160</v>
      </c>
      <c r="F21" s="32">
        <v>64</v>
      </c>
      <c r="G21" s="32">
        <v>64</v>
      </c>
      <c r="H21" s="66">
        <v>128</v>
      </c>
      <c r="I21" s="32">
        <v>128</v>
      </c>
      <c r="J21" s="68">
        <v>32</v>
      </c>
      <c r="K21" s="47">
        <v>128</v>
      </c>
    </row>
    <row r="22" spans="1:11" ht="15">
      <c r="A22" s="34" t="s">
        <v>64</v>
      </c>
      <c r="B22" s="105" t="s">
        <v>62</v>
      </c>
      <c r="C22" s="81" t="s">
        <v>65</v>
      </c>
      <c r="D22" s="25" t="s">
        <v>67</v>
      </c>
      <c r="E22" s="15" t="s">
        <v>67</v>
      </c>
      <c r="F22" s="39" t="s">
        <v>66</v>
      </c>
      <c r="G22" s="15" t="s">
        <v>69</v>
      </c>
      <c r="H22" s="15" t="s">
        <v>66</v>
      </c>
      <c r="I22" s="39" t="s">
        <v>68</v>
      </c>
      <c r="J22" s="15" t="s">
        <v>66</v>
      </c>
      <c r="K22" s="70" t="s">
        <v>69</v>
      </c>
    </row>
    <row r="23" spans="1:11" ht="15">
      <c r="A23" s="48" t="s">
        <v>70</v>
      </c>
      <c r="B23" s="106" t="s">
        <v>63</v>
      </c>
      <c r="C23" s="88">
        <v>300</v>
      </c>
      <c r="D23" s="25">
        <v>1300</v>
      </c>
      <c r="E23" s="25">
        <v>1300</v>
      </c>
      <c r="F23" s="49">
        <v>350</v>
      </c>
      <c r="G23" s="49">
        <v>1100</v>
      </c>
      <c r="H23" s="25">
        <v>1350</v>
      </c>
      <c r="I23" s="49">
        <v>330</v>
      </c>
      <c r="J23" s="25">
        <v>350</v>
      </c>
      <c r="K23" s="50">
        <v>850</v>
      </c>
    </row>
    <row r="24" spans="1:11" ht="15">
      <c r="A24" s="18" t="s">
        <v>71</v>
      </c>
      <c r="B24" s="19"/>
      <c r="C24" s="80" t="s">
        <v>18</v>
      </c>
      <c r="D24" s="17" t="s">
        <v>119</v>
      </c>
      <c r="E24" s="17" t="s">
        <v>107</v>
      </c>
      <c r="F24" s="17" t="s">
        <v>18</v>
      </c>
      <c r="G24" s="10" t="s">
        <v>18</v>
      </c>
      <c r="H24" s="10" t="s">
        <v>16</v>
      </c>
      <c r="I24" s="17" t="s">
        <v>18</v>
      </c>
      <c r="J24" s="10" t="s">
        <v>18</v>
      </c>
      <c r="K24" s="51" t="s">
        <v>18</v>
      </c>
    </row>
    <row r="25" spans="1:11" ht="15">
      <c r="A25" s="34" t="s">
        <v>72</v>
      </c>
      <c r="B25" s="24"/>
      <c r="C25" s="81" t="s">
        <v>73</v>
      </c>
      <c r="D25" s="25" t="s">
        <v>18</v>
      </c>
      <c r="E25" s="25" t="s">
        <v>18</v>
      </c>
      <c r="F25" s="17" t="s">
        <v>18</v>
      </c>
      <c r="G25" s="15" t="s">
        <v>135</v>
      </c>
      <c r="H25" s="25" t="s">
        <v>18</v>
      </c>
      <c r="I25" s="17" t="s">
        <v>18</v>
      </c>
      <c r="J25" s="25" t="s">
        <v>18</v>
      </c>
      <c r="K25" s="51" t="s">
        <v>18</v>
      </c>
    </row>
    <row r="26" spans="1:11" ht="15">
      <c r="A26" s="18" t="s">
        <v>74</v>
      </c>
      <c r="B26" s="19"/>
      <c r="C26" s="80" t="s">
        <v>18</v>
      </c>
      <c r="D26" s="17" t="s">
        <v>118</v>
      </c>
      <c r="E26" s="17" t="s">
        <v>106</v>
      </c>
      <c r="F26" s="17" t="s">
        <v>18</v>
      </c>
      <c r="G26" s="10" t="s">
        <v>18</v>
      </c>
      <c r="H26" s="17" t="s">
        <v>124</v>
      </c>
      <c r="I26" s="17" t="s">
        <v>18</v>
      </c>
      <c r="J26" s="10" t="s">
        <v>18</v>
      </c>
      <c r="K26" s="51" t="s">
        <v>18</v>
      </c>
    </row>
    <row r="27" spans="1:11" ht="15">
      <c r="A27" s="34" t="s">
        <v>75</v>
      </c>
      <c r="B27" s="103" t="s">
        <v>76</v>
      </c>
      <c r="C27" s="81" t="s">
        <v>77</v>
      </c>
      <c r="D27" s="25" t="s">
        <v>77</v>
      </c>
      <c r="E27" s="25" t="s">
        <v>77</v>
      </c>
      <c r="F27" s="25" t="s">
        <v>77</v>
      </c>
      <c r="G27" s="25" t="s">
        <v>77</v>
      </c>
      <c r="H27" s="25" t="s">
        <v>78</v>
      </c>
      <c r="I27" s="25" t="s">
        <v>77</v>
      </c>
      <c r="J27" s="25" t="s">
        <v>130</v>
      </c>
      <c r="K27" s="72" t="s">
        <v>77</v>
      </c>
    </row>
    <row r="28" spans="1:11" ht="15">
      <c r="A28" s="28" t="s">
        <v>17</v>
      </c>
      <c r="B28" s="103" t="s">
        <v>62</v>
      </c>
      <c r="C28" s="82" t="s">
        <v>79</v>
      </c>
      <c r="D28" s="39" t="s">
        <v>79</v>
      </c>
      <c r="E28" s="39" t="s">
        <v>18</v>
      </c>
      <c r="F28" s="39" t="s">
        <v>79</v>
      </c>
      <c r="G28" s="30" t="s">
        <v>79</v>
      </c>
      <c r="H28" s="39" t="s">
        <v>79</v>
      </c>
      <c r="I28" s="30" t="s">
        <v>79</v>
      </c>
      <c r="J28" s="30" t="s">
        <v>79</v>
      </c>
      <c r="K28" s="52" t="s">
        <v>79</v>
      </c>
    </row>
    <row r="29" spans="1:11" ht="15">
      <c r="A29" s="31"/>
      <c r="B29" s="104" t="s">
        <v>81</v>
      </c>
      <c r="C29" s="83" t="s">
        <v>18</v>
      </c>
      <c r="D29" s="41" t="s">
        <v>18</v>
      </c>
      <c r="E29" s="69" t="s">
        <v>114</v>
      </c>
      <c r="F29" s="41" t="s">
        <v>18</v>
      </c>
      <c r="G29" s="41" t="s">
        <v>136</v>
      </c>
      <c r="H29" s="41" t="s">
        <v>133</v>
      </c>
      <c r="I29" s="41" t="s">
        <v>18</v>
      </c>
      <c r="J29" s="41" t="s">
        <v>18</v>
      </c>
      <c r="K29" s="89" t="s">
        <v>138</v>
      </c>
    </row>
    <row r="30" spans="1:11" ht="15">
      <c r="A30" s="18" t="s">
        <v>82</v>
      </c>
      <c r="B30" s="75" t="s">
        <v>83</v>
      </c>
      <c r="C30" s="80">
        <v>25</v>
      </c>
      <c r="D30" s="25">
        <v>18</v>
      </c>
      <c r="E30" s="15">
        <v>18</v>
      </c>
      <c r="F30" s="25">
        <v>20</v>
      </c>
      <c r="G30" s="15">
        <v>18</v>
      </c>
      <c r="H30" s="15">
        <v>20</v>
      </c>
      <c r="I30" s="15">
        <v>22</v>
      </c>
      <c r="J30" s="15">
        <v>18</v>
      </c>
      <c r="K30" s="72">
        <v>20</v>
      </c>
    </row>
    <row r="31" spans="1:11" ht="15">
      <c r="A31" s="18" t="s">
        <v>84</v>
      </c>
      <c r="B31" s="75" t="s">
        <v>83</v>
      </c>
      <c r="C31" s="80">
        <v>25</v>
      </c>
      <c r="D31" s="17">
        <v>22</v>
      </c>
      <c r="E31" s="10" t="s">
        <v>80</v>
      </c>
      <c r="F31" s="17">
        <v>20</v>
      </c>
      <c r="G31" s="10">
        <v>18</v>
      </c>
      <c r="H31" s="10">
        <v>17</v>
      </c>
      <c r="I31" s="10">
        <v>20</v>
      </c>
      <c r="J31" s="10">
        <v>18</v>
      </c>
      <c r="K31" s="45">
        <v>20</v>
      </c>
    </row>
    <row r="32" spans="1:11" ht="15">
      <c r="A32" s="34" t="s">
        <v>85</v>
      </c>
      <c r="B32" s="105" t="s">
        <v>62</v>
      </c>
      <c r="C32" s="82" t="s">
        <v>86</v>
      </c>
      <c r="D32" s="25" t="s">
        <v>86</v>
      </c>
      <c r="E32" s="15" t="s">
        <v>87</v>
      </c>
      <c r="F32" s="25" t="s">
        <v>86</v>
      </c>
      <c r="G32" s="15" t="s">
        <v>86</v>
      </c>
      <c r="H32" s="25" t="s">
        <v>86</v>
      </c>
      <c r="I32" s="15" t="s">
        <v>86</v>
      </c>
      <c r="J32" s="15" t="s">
        <v>86</v>
      </c>
      <c r="K32" s="16" t="s">
        <v>86</v>
      </c>
    </row>
    <row r="33" spans="1:11" ht="15">
      <c r="A33" s="34"/>
      <c r="B33" s="105" t="s">
        <v>88</v>
      </c>
      <c r="C33" s="83" t="s">
        <v>80</v>
      </c>
      <c r="D33" s="15" t="s">
        <v>80</v>
      </c>
      <c r="E33" s="15" t="s">
        <v>87</v>
      </c>
      <c r="F33" s="25" t="s">
        <v>80</v>
      </c>
      <c r="G33" s="15" t="s">
        <v>134</v>
      </c>
      <c r="H33" s="15" t="s">
        <v>80</v>
      </c>
      <c r="I33" s="15" t="s">
        <v>80</v>
      </c>
      <c r="J33" s="15" t="s">
        <v>80</v>
      </c>
      <c r="K33" s="16" t="s">
        <v>80</v>
      </c>
    </row>
    <row r="34" spans="1:11" ht="15">
      <c r="A34" s="28" t="s">
        <v>89</v>
      </c>
      <c r="B34" s="103" t="s">
        <v>62</v>
      </c>
      <c r="C34" s="90" t="s">
        <v>90</v>
      </c>
      <c r="D34" s="54" t="s">
        <v>90</v>
      </c>
      <c r="E34" s="54" t="s">
        <v>90</v>
      </c>
      <c r="F34" s="53" t="s">
        <v>90</v>
      </c>
      <c r="G34" s="54" t="s">
        <v>91</v>
      </c>
      <c r="H34" s="54" t="s">
        <v>90</v>
      </c>
      <c r="I34" s="54" t="s">
        <v>90</v>
      </c>
      <c r="J34" s="54" t="s">
        <v>90</v>
      </c>
      <c r="K34" s="52" t="s">
        <v>91</v>
      </c>
    </row>
    <row r="35" spans="1:11" ht="25.5">
      <c r="A35" s="34"/>
      <c r="B35" s="104" t="s">
        <v>81</v>
      </c>
      <c r="C35" s="91" t="s">
        <v>80</v>
      </c>
      <c r="D35" s="55" t="s">
        <v>80</v>
      </c>
      <c r="E35" s="55" t="s">
        <v>80</v>
      </c>
      <c r="F35" s="55" t="s">
        <v>80</v>
      </c>
      <c r="G35" s="55" t="s">
        <v>92</v>
      </c>
      <c r="H35" s="55" t="s">
        <v>92</v>
      </c>
      <c r="I35" s="55" t="s">
        <v>80</v>
      </c>
      <c r="J35" s="55" t="s">
        <v>80</v>
      </c>
      <c r="K35" s="56" t="s">
        <v>92</v>
      </c>
    </row>
    <row r="36" spans="1:11" ht="15">
      <c r="A36" s="74" t="s">
        <v>93</v>
      </c>
      <c r="B36" s="75" t="s">
        <v>94</v>
      </c>
      <c r="C36" s="92">
        <v>6000</v>
      </c>
      <c r="D36" s="62">
        <v>3000</v>
      </c>
      <c r="E36" s="62">
        <v>3000</v>
      </c>
      <c r="F36" s="58" t="s">
        <v>95</v>
      </c>
      <c r="G36" s="62">
        <v>16000</v>
      </c>
      <c r="H36" s="58" t="s">
        <v>95</v>
      </c>
      <c r="I36" s="62">
        <v>10200</v>
      </c>
      <c r="J36" s="62">
        <v>5000</v>
      </c>
      <c r="K36" s="93">
        <v>7500</v>
      </c>
    </row>
    <row r="37" spans="1:11" ht="15">
      <c r="A37" s="74" t="s">
        <v>125</v>
      </c>
      <c r="B37" s="75" t="s">
        <v>94</v>
      </c>
      <c r="C37" s="92">
        <v>10000</v>
      </c>
      <c r="D37" s="62">
        <v>15000</v>
      </c>
      <c r="E37" s="62">
        <v>15000</v>
      </c>
      <c r="F37" s="62">
        <v>10000</v>
      </c>
      <c r="G37" s="62">
        <v>16000</v>
      </c>
      <c r="H37" s="73">
        <v>9000</v>
      </c>
      <c r="I37" s="62">
        <v>10200</v>
      </c>
      <c r="J37" s="62">
        <v>11000</v>
      </c>
      <c r="K37" s="93">
        <v>7500</v>
      </c>
    </row>
    <row r="38" spans="1:11" ht="15">
      <c r="A38" s="74" t="s">
        <v>96</v>
      </c>
      <c r="B38" s="75" t="s">
        <v>97</v>
      </c>
      <c r="C38" s="92">
        <v>990</v>
      </c>
      <c r="D38" s="62">
        <v>2850</v>
      </c>
      <c r="E38" s="62">
        <v>3100</v>
      </c>
      <c r="F38" s="62">
        <v>1700</v>
      </c>
      <c r="G38" s="62">
        <v>2590</v>
      </c>
      <c r="H38" s="73">
        <v>1100</v>
      </c>
      <c r="I38" s="62">
        <v>1380</v>
      </c>
      <c r="J38" s="62">
        <v>1630</v>
      </c>
      <c r="K38" s="93">
        <v>1090</v>
      </c>
    </row>
    <row r="39" spans="1:11" ht="15">
      <c r="A39" s="74" t="s">
        <v>98</v>
      </c>
      <c r="B39" s="75" t="s">
        <v>94</v>
      </c>
      <c r="C39" s="59">
        <v>55000</v>
      </c>
      <c r="D39" s="57" t="s">
        <v>99</v>
      </c>
      <c r="E39" s="57" t="s">
        <v>99</v>
      </c>
      <c r="F39" s="57" t="s">
        <v>99</v>
      </c>
      <c r="G39" s="62">
        <v>50000</v>
      </c>
      <c r="H39" s="62">
        <v>60000</v>
      </c>
      <c r="I39" s="57" t="s">
        <v>99</v>
      </c>
      <c r="J39" s="62">
        <v>55000</v>
      </c>
      <c r="K39" s="94" t="s">
        <v>99</v>
      </c>
    </row>
    <row r="40" spans="1:11" ht="15">
      <c r="A40" s="74" t="s">
        <v>100</v>
      </c>
      <c r="B40" s="75" t="s">
        <v>97</v>
      </c>
      <c r="C40" s="92">
        <v>1790</v>
      </c>
      <c r="D40" s="57" t="s">
        <v>99</v>
      </c>
      <c r="E40" s="57" t="s">
        <v>99</v>
      </c>
      <c r="F40" s="57" t="s">
        <v>99</v>
      </c>
      <c r="G40" s="62">
        <v>690</v>
      </c>
      <c r="H40" s="73">
        <v>2160</v>
      </c>
      <c r="I40" s="57" t="s">
        <v>99</v>
      </c>
      <c r="J40" s="62">
        <v>1300</v>
      </c>
      <c r="K40" s="94" t="s">
        <v>99</v>
      </c>
    </row>
    <row r="41" spans="1:11" ht="15">
      <c r="A41" s="74" t="s">
        <v>101</v>
      </c>
      <c r="B41" s="75" t="s">
        <v>94</v>
      </c>
      <c r="C41" s="59">
        <v>55000</v>
      </c>
      <c r="D41" s="62">
        <v>150000</v>
      </c>
      <c r="E41" s="62">
        <v>150000</v>
      </c>
      <c r="F41" s="62">
        <v>80000</v>
      </c>
      <c r="G41" s="62">
        <v>50000</v>
      </c>
      <c r="H41" s="62">
        <v>60000</v>
      </c>
      <c r="I41" s="62">
        <v>55000</v>
      </c>
      <c r="J41" s="62">
        <v>55000</v>
      </c>
      <c r="K41" s="93">
        <v>67000</v>
      </c>
    </row>
    <row r="42" spans="1:11" ht="15">
      <c r="A42" s="74" t="s">
        <v>112</v>
      </c>
      <c r="B42" s="75" t="s">
        <v>97</v>
      </c>
      <c r="C42" s="59">
        <v>870</v>
      </c>
      <c r="D42" s="62">
        <v>6680</v>
      </c>
      <c r="E42" s="62">
        <v>5800</v>
      </c>
      <c r="F42" s="62">
        <v>5000</v>
      </c>
      <c r="G42" s="62">
        <v>1350</v>
      </c>
      <c r="H42" s="62">
        <v>2970</v>
      </c>
      <c r="I42" s="62">
        <v>3840</v>
      </c>
      <c r="J42" s="62">
        <v>3350</v>
      </c>
      <c r="K42" s="93">
        <v>7850</v>
      </c>
    </row>
    <row r="43" spans="1:11" ht="15">
      <c r="A43" s="74" t="s">
        <v>140</v>
      </c>
      <c r="B43" s="75" t="s">
        <v>102</v>
      </c>
      <c r="C43" s="95">
        <f>C38/C37*100</f>
        <v>9.9</v>
      </c>
      <c r="D43" s="65">
        <f aca="true" t="shared" si="0" ref="D43:K43">D38/D37*100</f>
        <v>19</v>
      </c>
      <c r="E43" s="65">
        <f t="shared" si="0"/>
        <v>20.666666666666668</v>
      </c>
      <c r="F43" s="65">
        <f>F38/F37*100</f>
        <v>17</v>
      </c>
      <c r="G43" s="65">
        <f>G38/G37*100</f>
        <v>16.1875</v>
      </c>
      <c r="H43" s="65">
        <f t="shared" si="0"/>
        <v>12.222222222222221</v>
      </c>
      <c r="I43" s="65">
        <f>I38/I37*100</f>
        <v>13.529411764705882</v>
      </c>
      <c r="J43" s="65">
        <f>J38/J37*100</f>
        <v>14.81818181818182</v>
      </c>
      <c r="K43" s="96">
        <f t="shared" si="0"/>
        <v>14.533333333333335</v>
      </c>
    </row>
    <row r="44" spans="1:11" ht="15">
      <c r="A44" s="74" t="s">
        <v>141</v>
      </c>
      <c r="B44" s="75" t="s">
        <v>102</v>
      </c>
      <c r="C44" s="95">
        <f>(C38/C37+C40/C39+C42/C41)*100</f>
        <v>14.736363636363636</v>
      </c>
      <c r="D44" s="65">
        <f>(D38/D37+D42/D41)*100</f>
        <v>23.453333333333333</v>
      </c>
      <c r="E44" s="65">
        <f>(E38/E37+E42/E41)*100</f>
        <v>24.533333333333335</v>
      </c>
      <c r="F44" s="65">
        <f>(F38/F37+F42/F41)*100</f>
        <v>23.25</v>
      </c>
      <c r="G44" s="65">
        <f>(G38/G37+G40/G39+G42/G41)*100</f>
        <v>20.2675</v>
      </c>
      <c r="H44" s="65">
        <f>(H38/H37+H40/H39+H42/H41)*100</f>
        <v>20.77222222222222</v>
      </c>
      <c r="I44" s="65">
        <f>(I38/I37+I42/I41)*100</f>
        <v>20.51122994652406</v>
      </c>
      <c r="J44" s="65">
        <f>(J38/J37+J40/J39+J42/J41)*100</f>
        <v>23.272727272727273</v>
      </c>
      <c r="K44" s="96">
        <f>(K38/K37+K42/K41)*100</f>
        <v>26.249751243781095</v>
      </c>
    </row>
    <row r="45" spans="1:11" ht="30" customHeight="1">
      <c r="A45" s="76" t="s">
        <v>113</v>
      </c>
      <c r="B45" s="75" t="s">
        <v>97</v>
      </c>
      <c r="C45" s="59">
        <v>13990</v>
      </c>
      <c r="D45" s="62">
        <v>17200</v>
      </c>
      <c r="E45" s="62">
        <f>13400</f>
        <v>13400</v>
      </c>
      <c r="F45" s="62">
        <v>14700</v>
      </c>
      <c r="G45" s="62">
        <v>16200</v>
      </c>
      <c r="H45" s="62">
        <v>22500</v>
      </c>
      <c r="I45" s="62">
        <v>20550</v>
      </c>
      <c r="J45" s="62">
        <v>16800</v>
      </c>
      <c r="K45" s="93">
        <v>21200</v>
      </c>
    </row>
    <row r="46" spans="1:11" ht="30" customHeight="1">
      <c r="A46" s="76" t="s">
        <v>109</v>
      </c>
      <c r="B46" s="75" t="s">
        <v>97</v>
      </c>
      <c r="C46" s="59">
        <v>13990</v>
      </c>
      <c r="D46" s="60">
        <f>D45+2300</f>
        <v>19500</v>
      </c>
      <c r="E46" s="60">
        <f>E45+2500+4600</f>
        <v>20500</v>
      </c>
      <c r="F46" s="60">
        <f>F45+1700</f>
        <v>16400</v>
      </c>
      <c r="G46" s="62">
        <v>16200</v>
      </c>
      <c r="H46" s="60">
        <f>H45+3500+1100+2160</f>
        <v>29260</v>
      </c>
      <c r="I46" s="62">
        <v>20550</v>
      </c>
      <c r="J46" s="61">
        <v>16800</v>
      </c>
      <c r="K46" s="93">
        <v>21200</v>
      </c>
    </row>
    <row r="47" spans="1:11" ht="30" customHeight="1">
      <c r="A47" s="76" t="s">
        <v>103</v>
      </c>
      <c r="B47" s="75" t="s">
        <v>97</v>
      </c>
      <c r="C47" s="118">
        <v>0</v>
      </c>
      <c r="D47" s="62">
        <v>1500</v>
      </c>
      <c r="E47" s="62">
        <v>1500</v>
      </c>
      <c r="F47" s="62">
        <v>1400</v>
      </c>
      <c r="G47" s="62">
        <v>1500</v>
      </c>
      <c r="H47" s="62">
        <v>1800</v>
      </c>
      <c r="I47" s="62">
        <v>1400</v>
      </c>
      <c r="J47" s="62">
        <v>1500</v>
      </c>
      <c r="K47" s="93">
        <v>1900</v>
      </c>
    </row>
    <row r="48" spans="1:11" ht="30" customHeight="1">
      <c r="A48" s="76" t="s">
        <v>104</v>
      </c>
      <c r="B48" s="75" t="s">
        <v>97</v>
      </c>
      <c r="C48" s="97">
        <f aca="true" t="shared" si="1" ref="C48:K48">C46+C47</f>
        <v>13990</v>
      </c>
      <c r="D48" s="60">
        <f t="shared" si="1"/>
        <v>21000</v>
      </c>
      <c r="E48" s="60">
        <f t="shared" si="1"/>
        <v>22000</v>
      </c>
      <c r="F48" s="60">
        <f t="shared" si="1"/>
        <v>17800</v>
      </c>
      <c r="G48" s="60">
        <f t="shared" si="1"/>
        <v>17700</v>
      </c>
      <c r="H48" s="60">
        <f t="shared" si="1"/>
        <v>31060</v>
      </c>
      <c r="I48" s="60">
        <f t="shared" si="1"/>
        <v>21950</v>
      </c>
      <c r="J48" s="60">
        <f t="shared" si="1"/>
        <v>18300</v>
      </c>
      <c r="K48" s="98">
        <f t="shared" si="1"/>
        <v>23100</v>
      </c>
    </row>
    <row r="49" spans="1:11" ht="30" customHeight="1" thickBot="1">
      <c r="A49" s="77" t="s">
        <v>111</v>
      </c>
      <c r="B49" s="78" t="s">
        <v>97</v>
      </c>
      <c r="C49" s="99">
        <v>17990</v>
      </c>
      <c r="D49" s="100">
        <f>D48+9800</f>
        <v>30800</v>
      </c>
      <c r="E49" s="100">
        <f>E48+15700</f>
        <v>37700</v>
      </c>
      <c r="F49" s="100" t="s">
        <v>80</v>
      </c>
      <c r="G49" s="100">
        <f>G48+11500</f>
        <v>29200</v>
      </c>
      <c r="H49" s="100">
        <f>H48+18100-3500</f>
        <v>45660</v>
      </c>
      <c r="I49" s="100" t="s">
        <v>80</v>
      </c>
      <c r="J49" s="100" t="s">
        <v>80</v>
      </c>
      <c r="K49" s="101" t="s">
        <v>80</v>
      </c>
    </row>
    <row r="50" spans="1:11" s="63" customFormat="1" ht="12.75">
      <c r="A50" s="63" t="s">
        <v>142</v>
      </c>
      <c r="C50" s="64" t="s">
        <v>105</v>
      </c>
      <c r="D50" s="114" t="s">
        <v>117</v>
      </c>
      <c r="E50" s="114" t="s">
        <v>110</v>
      </c>
      <c r="F50" s="64" t="s">
        <v>105</v>
      </c>
      <c r="G50" s="64" t="s">
        <v>105</v>
      </c>
      <c r="H50" s="114" t="s">
        <v>123</v>
      </c>
      <c r="I50" s="64" t="s">
        <v>105</v>
      </c>
      <c r="J50" s="64" t="s">
        <v>105</v>
      </c>
      <c r="K50" s="64" t="s">
        <v>105</v>
      </c>
    </row>
    <row r="51" s="63" customFormat="1" ht="12.75">
      <c r="A51" s="63" t="s">
        <v>148</v>
      </c>
    </row>
    <row r="52" s="63" customFormat="1" ht="12.75"/>
    <row r="53" s="63" customFormat="1" ht="12.75"/>
    <row r="54" s="63" customFormat="1" ht="12.75"/>
    <row r="55" s="63" customFormat="1" ht="12.75"/>
  </sheetData>
  <sheetProtection password="ECAE" sheet="1" objects="1" scenarios="1" selectLockedCells="1" selectUnlockedCells="1"/>
  <mergeCells count="1">
    <mergeCell ref="A17:A18"/>
  </mergeCells>
  <printOptions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Рудов Александр</dc:creator>
  <cp:keywords/>
  <dc:description/>
  <cp:lastModifiedBy>UFS</cp:lastModifiedBy>
  <dcterms:created xsi:type="dcterms:W3CDTF">2014-08-11T13:20:06Z</dcterms:created>
  <dcterms:modified xsi:type="dcterms:W3CDTF">2014-09-19T08:48:59Z</dcterms:modified>
  <cp:category/>
  <cp:version/>
  <cp:contentType/>
  <cp:contentStatus/>
</cp:coreProperties>
</file>